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2B4B1912-B2C4-4131-9D3E-C7F893B129FD}" xr6:coauthVersionLast="47" xr6:coauthVersionMax="47" xr10:uidLastSave="{00000000-0000-0000-0000-000000000000}"/>
  <bookViews>
    <workbookView xWindow="-120" yWindow="-120" windowWidth="29040" windowHeight="15840" xr2:uid="{5681E3BB-0254-4D7D-9229-CAF6D23F5AA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D30" i="1"/>
  <c r="D29" i="1"/>
  <c r="E28" i="1"/>
  <c r="D28" i="1"/>
  <c r="E27" i="1"/>
  <c r="D27" i="1"/>
  <c r="E26" i="1"/>
  <c r="D26" i="1"/>
  <c r="D25" i="1"/>
  <c r="E24" i="1"/>
  <c r="D24" i="1"/>
  <c r="E19" i="1"/>
  <c r="D19" i="1"/>
  <c r="E18" i="1"/>
  <c r="D18" i="1"/>
  <c r="E17" i="1"/>
  <c r="E30" i="1" s="1"/>
  <c r="D17" i="1"/>
  <c r="E16" i="1"/>
  <c r="E29" i="1" s="1"/>
  <c r="D16" i="1"/>
  <c r="E15" i="1"/>
  <c r="D15" i="1"/>
  <c r="E14" i="1"/>
  <c r="D14" i="1"/>
  <c r="E13" i="1"/>
  <c r="E25" i="1" s="1"/>
  <c r="D13" i="1"/>
  <c r="E12" i="1"/>
  <c r="D12" i="1"/>
</calcChain>
</file>

<file path=xl/sharedStrings.xml><?xml version="1.0" encoding="utf-8"?>
<sst xmlns="http://schemas.openxmlformats.org/spreadsheetml/2006/main" count="32" uniqueCount="30">
  <si>
    <t>ASSISTÈNCIES AL PLE I A LES COMISSIONS (art. 18.2 Reglament del Parlament)</t>
  </si>
  <si>
    <t>JOANA GOMILA I LLUCH</t>
  </si>
  <si>
    <t>Període de sessions 09.09.2024 a 20.12.2024</t>
  </si>
  <si>
    <t>TITULAR</t>
  </si>
  <si>
    <t>Assistències</t>
  </si>
  <si>
    <t>Total sessions òrgan</t>
  </si>
  <si>
    <t>PLE</t>
  </si>
  <si>
    <t>C. HISENDA I PRESSUPOSTS (des de 18/09)</t>
  </si>
  <si>
    <t>C. TURISME, COMERÇ, TREBALL, CULTURA I ESPORTS  (fins 30/09)</t>
  </si>
  <si>
    <t>C. ECONOMIA (fins 30/09)</t>
  </si>
  <si>
    <t>C. ASSUMPTES SOCIALS (des de 1/10)</t>
  </si>
  <si>
    <t>C. EDUCACIÓ I UNIVERSITATS (des de 1/10)</t>
  </si>
  <si>
    <t>C. ESTATUT DELS DIPUTATS</t>
  </si>
  <si>
    <t>CCRTVIB (fins 30/09)</t>
  </si>
  <si>
    <t>SUBSTITUT</t>
  </si>
  <si>
    <t>C. ASSUMPTES INSTUCIONALS</t>
  </si>
  <si>
    <t>C. HISENDA I PRESSUPOSTS (fins 18/09)</t>
  </si>
  <si>
    <t>C. O.TERRITORIAL, HABITATGE, MOBILITAT, MAR I C. AIGUA</t>
  </si>
  <si>
    <t>C. TURISME, COMERÇ, TREBALL, CULTURA I ESPORTS  (des de 1/10)</t>
  </si>
  <si>
    <t>C. ECONOMIA (des de 1/10)</t>
  </si>
  <si>
    <t>C. ASSUMPTES SOCIALS (fins 30/09)</t>
  </si>
  <si>
    <t>C. EDUCACIÓ I UNIVERSITATS (fins 30/09)</t>
  </si>
  <si>
    <t>C. SALUT</t>
  </si>
  <si>
    <t>C. REGLAMENT</t>
  </si>
  <si>
    <t>C. PETICIONS</t>
  </si>
  <si>
    <t>C. ASSUMPTES EUROPEUS</t>
  </si>
  <si>
    <t>CCRTVIB (des de 1/10)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</si>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</sst>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625757F-D6DE-49D8-8A8A-2336F6819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0">
          <cell r="D30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0">
          <cell r="D30">
            <v>6</v>
          </cell>
          <cell r="E30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0">
          <cell r="D30">
            <v>3</v>
          </cell>
          <cell r="E3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0">
          <cell r="D30">
            <v>2</v>
          </cell>
          <cell r="E3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0">
          <cell r="D30">
            <v>7</v>
          </cell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0">
          <cell r="D30">
            <v>7</v>
          </cell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D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0">
          <cell r="D30">
            <v>1</v>
          </cell>
          <cell r="E3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0">
          <cell r="E3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8EED8-A05B-4167-BEF9-B0BA500D484E}">
  <dimension ref="B1:F38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50.1406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[1]TOTALS!$D$30</f>
        <v>15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[2]TOTALS!$D$30</f>
        <v>6</v>
      </c>
      <c r="E13" s="7">
        <f>[2]TOTALS!$C$65-2</f>
        <v>14</v>
      </c>
    </row>
    <row r="14" spans="2:6" x14ac:dyDescent="0.25">
      <c r="B14" s="7" t="s">
        <v>8</v>
      </c>
      <c r="C14" s="7"/>
      <c r="D14" s="7">
        <f>[3]TOTALS!$D$30</f>
        <v>3</v>
      </c>
      <c r="E14" s="7">
        <f>[3]TOTALS!$C$65-E27</f>
        <v>3</v>
      </c>
    </row>
    <row r="15" spans="2:6" x14ac:dyDescent="0.25">
      <c r="B15" s="7" t="s">
        <v>9</v>
      </c>
      <c r="C15" s="7"/>
      <c r="D15" s="7">
        <f>[4]TOTALS!$D$30</f>
        <v>2</v>
      </c>
      <c r="E15" s="7">
        <f>[4]TOTALS!$C$65-E28</f>
        <v>2</v>
      </c>
    </row>
    <row r="16" spans="2:6" x14ac:dyDescent="0.25">
      <c r="B16" s="7" t="s">
        <v>10</v>
      </c>
      <c r="C16" s="7"/>
      <c r="D16">
        <f>[5]TOTALS!$D$30</f>
        <v>7</v>
      </c>
      <c r="E16" s="7">
        <f>[5]TOTALS!$C$65-3</f>
        <v>7</v>
      </c>
    </row>
    <row r="17" spans="2:5" x14ac:dyDescent="0.25">
      <c r="B17" s="7" t="s">
        <v>11</v>
      </c>
      <c r="C17" s="7"/>
      <c r="D17" s="7">
        <f>[6]TOTALS!$D$30</f>
        <v>7</v>
      </c>
      <c r="E17" s="7">
        <f>[6]TOTALS!$C$65-2</f>
        <v>8</v>
      </c>
    </row>
    <row r="18" spans="2:5" x14ac:dyDescent="0.25">
      <c r="B18" s="7" t="s">
        <v>12</v>
      </c>
      <c r="C18" s="7"/>
      <c r="D18" s="7">
        <f>[7]TOTALS!$D$30</f>
        <v>0</v>
      </c>
      <c r="E18" s="7">
        <f>[7]TOTALS!$C$65</f>
        <v>0</v>
      </c>
    </row>
    <row r="19" spans="2:5" x14ac:dyDescent="0.25">
      <c r="B19" s="7" t="s">
        <v>13</v>
      </c>
      <c r="C19" s="7"/>
      <c r="D19" s="7">
        <f>[8]TOTALS!$D$30</f>
        <v>1</v>
      </c>
      <c r="E19" s="7">
        <f>[8]TOTALS!$C$65-E35</f>
        <v>1</v>
      </c>
    </row>
    <row r="20" spans="2:5" x14ac:dyDescent="0.25">
      <c r="B20" s="7"/>
      <c r="C20" s="7"/>
      <c r="D20" s="7"/>
      <c r="E20" s="7"/>
    </row>
    <row r="21" spans="2:5" x14ac:dyDescent="0.25">
      <c r="B21" s="7"/>
      <c r="C21" s="7"/>
      <c r="D21" s="7"/>
      <c r="E21" s="7"/>
    </row>
    <row r="22" spans="2:5" x14ac:dyDescent="0.25">
      <c r="B22" s="7"/>
      <c r="C22" s="2" t="s">
        <v>14</v>
      </c>
      <c r="D22" s="8" t="s">
        <v>4</v>
      </c>
      <c r="E22" s="2" t="s">
        <v>5</v>
      </c>
    </row>
    <row r="23" spans="2:5" x14ac:dyDescent="0.25">
      <c r="B23" s="7"/>
      <c r="C23" s="2"/>
      <c r="D23" s="8"/>
      <c r="E23" s="2"/>
    </row>
    <row r="24" spans="2:5" x14ac:dyDescent="0.25">
      <c r="B24" s="7" t="s">
        <v>15</v>
      </c>
      <c r="C24" s="7"/>
      <c r="D24" s="7">
        <f>[9]TOTALS!$E$30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[2]TOTALS!$E$30</f>
        <v>1</v>
      </c>
      <c r="E25" s="7">
        <f>[2]TOTALS!$C$65-E13</f>
        <v>2</v>
      </c>
    </row>
    <row r="26" spans="2:5" x14ac:dyDescent="0.25">
      <c r="B26" s="7" t="s">
        <v>17</v>
      </c>
      <c r="C26" s="7"/>
      <c r="D26" s="7">
        <f>[10]TOTALS!$E$30</f>
        <v>0</v>
      </c>
      <c r="E26" s="7">
        <f>[10]TOTALS!$C$65</f>
        <v>9</v>
      </c>
    </row>
    <row r="27" spans="2:5" x14ac:dyDescent="0.25">
      <c r="B27" s="7" t="s">
        <v>18</v>
      </c>
      <c r="C27" s="7"/>
      <c r="D27" s="7">
        <f>[3]TOTALS!$E$30</f>
        <v>0</v>
      </c>
      <c r="E27" s="7">
        <f>[3]TOTALS!$C$65-3</f>
        <v>6</v>
      </c>
    </row>
    <row r="28" spans="2:5" x14ac:dyDescent="0.25">
      <c r="B28" s="7" t="s">
        <v>19</v>
      </c>
      <c r="C28" s="7"/>
      <c r="D28" s="7">
        <f>[4]TOTALS!$E$30</f>
        <v>0</v>
      </c>
      <c r="E28" s="7">
        <f>[4]TOTALS!$C$65-2</f>
        <v>6</v>
      </c>
    </row>
    <row r="29" spans="2:5" x14ac:dyDescent="0.25">
      <c r="B29" s="7" t="s">
        <v>20</v>
      </c>
      <c r="C29" s="7"/>
      <c r="D29">
        <f>[5]TOTALS!$E$30</f>
        <v>0</v>
      </c>
      <c r="E29" s="7">
        <f>[5]TOTALS!$C$65-E16</f>
        <v>3</v>
      </c>
    </row>
    <row r="30" spans="2:5" x14ac:dyDescent="0.25">
      <c r="B30" s="7" t="s">
        <v>21</v>
      </c>
      <c r="C30" s="7"/>
      <c r="D30" s="7">
        <f>[6]TOTALS!$E$30</f>
        <v>0</v>
      </c>
      <c r="E30" s="7">
        <f>[6]TOTALS!$C$65-E17</f>
        <v>2</v>
      </c>
    </row>
    <row r="31" spans="2:5" x14ac:dyDescent="0.25">
      <c r="B31" s="7" t="s">
        <v>22</v>
      </c>
      <c r="C31" s="7"/>
      <c r="D31" s="7">
        <f>[11]TOTALS!$E$30</f>
        <v>0</v>
      </c>
      <c r="E31" s="7">
        <f>[11]TOTALS!$C$65</f>
        <v>10</v>
      </c>
    </row>
    <row r="32" spans="2:5" x14ac:dyDescent="0.25">
      <c r="B32" s="7" t="s">
        <v>23</v>
      </c>
      <c r="D32">
        <f>[12]TOTALS!$E$30</f>
        <v>0</v>
      </c>
      <c r="E32" s="7">
        <f>[12]TOTALS!$C$65</f>
        <v>0</v>
      </c>
    </row>
    <row r="33" spans="2:5" x14ac:dyDescent="0.25">
      <c r="B33" s="7" t="s">
        <v>24</v>
      </c>
      <c r="C33" s="7"/>
      <c r="D33" s="7">
        <f>[13]TOTALS!$E$30</f>
        <v>0</v>
      </c>
      <c r="E33" s="7">
        <f>[13]TOTALS!$C$65</f>
        <v>0</v>
      </c>
    </row>
    <row r="34" spans="2:5" x14ac:dyDescent="0.25">
      <c r="B34" s="7" t="s">
        <v>25</v>
      </c>
      <c r="C34" s="7"/>
      <c r="D34" s="7">
        <f>[14]TOTALS!$E$30</f>
        <v>0</v>
      </c>
      <c r="E34" s="7">
        <f>[14]TOTALS!$C$65</f>
        <v>0</v>
      </c>
    </row>
    <row r="35" spans="2:5" x14ac:dyDescent="0.25">
      <c r="B35" s="7" t="s">
        <v>26</v>
      </c>
      <c r="C35" s="7"/>
      <c r="D35" s="7">
        <f>[8]TOTALS!$E$30</f>
        <v>0</v>
      </c>
      <c r="E35" s="7">
        <f>[8]TOTALS!$C$65-1</f>
        <v>2</v>
      </c>
    </row>
    <row r="36" spans="2:5" x14ac:dyDescent="0.25">
      <c r="B36" s="7" t="s">
        <v>27</v>
      </c>
      <c r="C36" s="7"/>
      <c r="D36" s="7">
        <f>[15]TOTALS!$E$30</f>
        <v>0</v>
      </c>
      <c r="E36" s="7">
        <f>[15]TOTALS!$C$65</f>
        <v>0</v>
      </c>
    </row>
    <row r="37" spans="2:5" x14ac:dyDescent="0.25">
      <c r="B37" s="7" t="s">
        <v>28</v>
      </c>
      <c r="D37">
        <f>[16]TOTALS!$E$30</f>
        <v>0</v>
      </c>
      <c r="E37" s="7">
        <f>[16]TOTALS!$C$65</f>
        <v>1</v>
      </c>
    </row>
    <row r="38" spans="2:5" x14ac:dyDescent="0.25">
      <c r="B38" s="7" t="s">
        <v>29</v>
      </c>
      <c r="D38">
        <f>[17]TOTALS!$E$30</f>
        <v>0</v>
      </c>
      <c r="E38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2025-01-22T12:10:27Z</dcterms:created>
  <dcterms:modified xsi:type="dcterms:W3CDTF">2025-01-22T12:10:53Z</dcterms:modified>
</cp:coreProperties>
</file>