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3CC2C506-4B9E-400A-AA9A-CF982E850F73}" xr6:coauthVersionLast="47" xr6:coauthVersionMax="47" xr10:uidLastSave="{00000000-0000-0000-0000-000000000000}"/>
  <bookViews>
    <workbookView xWindow="-120" yWindow="-120" windowWidth="29040" windowHeight="15840" xr2:uid="{654036EF-2183-410B-AF54-577FD2CD407A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D21" i="1"/>
  <c r="E16" i="1"/>
  <c r="D16" i="1"/>
  <c r="E15" i="1"/>
  <c r="D15" i="1"/>
  <c r="E14" i="1"/>
  <c r="D14" i="1"/>
  <c r="E13" i="1"/>
  <c r="E21" i="1" s="1"/>
  <c r="D13" i="1"/>
  <c r="E12" i="1"/>
  <c r="D12" i="1"/>
</calcChain>
</file>

<file path=xl/sharedStrings.xml><?xml version="1.0" encoding="utf-8"?>
<sst xmlns="http://schemas.openxmlformats.org/spreadsheetml/2006/main" count="28" uniqueCount="26">
  <si>
    <t>ASSISTÈNCIES AL PLE I A LES COMISSIONS (art. 18.2 Reglament del Parlament)</t>
  </si>
  <si>
    <t>JOSEP CASTELLS I BARÓ</t>
  </si>
  <si>
    <t>Període de sessions 05.02.2024 a 21.06.2024</t>
  </si>
  <si>
    <t>TITULAR</t>
  </si>
  <si>
    <t>Assistències</t>
  </si>
  <si>
    <t>Total sessions òrgan</t>
  </si>
  <si>
    <t>PLE</t>
  </si>
  <si>
    <t>C. ASSUMPTES INSTUCIONALS (a partir de 01/06)</t>
  </si>
  <si>
    <t xml:space="preserve">C. O.TERRITORIAL, HABITATGE, MOBILITAT, MAR I C. AIGUA </t>
  </si>
  <si>
    <t xml:space="preserve">C. SALUT </t>
  </si>
  <si>
    <t>CNPI CONTRACTES SOLUCIONES DE GESTIÓN Y APOYO A EMPRESAS SL</t>
  </si>
  <si>
    <t>SUBSTITUT</t>
  </si>
  <si>
    <t>C. ASSUMPTES INSTUCIONALS (fins 31/05)</t>
  </si>
  <si>
    <t>C. HISENDA I PRESSUPOSTS</t>
  </si>
  <si>
    <t xml:space="preserve">C. TURISME, COMERÇ, TREBALL, CULTURA I ESPORTS </t>
  </si>
  <si>
    <t xml:space="preserve">C. ECONOMIA 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</si>
  <si>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</si>
  <si>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</si>
  <si>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</si>
  <si>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</si>
  <si>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</si>
  <si>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</si>
  <si>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 (fins 30/09)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</si>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</sst>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0</xdr:row>
      <xdr:rowOff>0</xdr:rowOff>
    </xdr:from>
    <xdr:to>
      <xdr:col>2</xdr:col>
      <xdr:colOff>2533650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216DFEC6-DED4-49B1-BF90-1BA6460F4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9082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16">
          <cell r="D16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16">
          <cell r="D16">
            <v>3</v>
          </cell>
          <cell r="E16">
            <v>10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16">
          <cell r="D16">
            <v>13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16">
          <cell r="D16">
            <v>12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16">
          <cell r="D16">
            <v>4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16">
          <cell r="E16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16">
          <cell r="E16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16">
          <cell r="E16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16">
          <cell r="E16">
            <v>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16">
          <cell r="E16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16">
          <cell r="E16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7238-3099-49FD-8C5F-51C60B42BB4E}">
  <dimension ref="B1:F34"/>
  <sheetViews>
    <sheetView tabSelected="1" workbookViewId="0">
      <selection activeCell="K7" sqref="K7"/>
    </sheetView>
  </sheetViews>
  <sheetFormatPr baseColWidth="10" defaultRowHeight="15" x14ac:dyDescent="0.25"/>
  <cols>
    <col min="2" max="2" width="8" customWidth="1"/>
    <col min="3" max="3" width="50.570312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9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[1]TOTALS!$D$16</f>
        <v>20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[2]TOTALS!$D$16</f>
        <v>3</v>
      </c>
      <c r="E13" s="7">
        <f>[2]TOTALS!$C$65-14</f>
        <v>3</v>
      </c>
    </row>
    <row r="14" spans="2:6" x14ac:dyDescent="0.25">
      <c r="B14" s="7" t="s">
        <v>8</v>
      </c>
      <c r="C14" s="7"/>
      <c r="D14" s="7">
        <f>[3]TOTALS!$D$16</f>
        <v>13</v>
      </c>
      <c r="E14" s="7">
        <f>[3]TOTALS!$C$65</f>
        <v>14</v>
      </c>
    </row>
    <row r="15" spans="2:6" x14ac:dyDescent="0.25">
      <c r="B15" s="7" t="s">
        <v>9</v>
      </c>
      <c r="C15" s="7"/>
      <c r="D15" s="7">
        <f>[4]TOTALS!$D$16</f>
        <v>12</v>
      </c>
      <c r="E15" s="7">
        <f>[4]TOTALS!$C$65</f>
        <v>14</v>
      </c>
    </row>
    <row r="16" spans="2:6" x14ac:dyDescent="0.25">
      <c r="B16" s="7" t="s">
        <v>10</v>
      </c>
      <c r="C16" s="7"/>
      <c r="D16" s="7">
        <f>[5]TOTALS!$D$16</f>
        <v>4</v>
      </c>
      <c r="E16">
        <f>[5]TOTALS!$C$65</f>
        <v>30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2"/>
      <c r="D21" s="7">
        <f>[2]TOTALS!$E$16</f>
        <v>10</v>
      </c>
      <c r="E21" s="7">
        <f>[2]TOTALS!$C$65-E13</f>
        <v>14</v>
      </c>
    </row>
    <row r="22" spans="2:5" x14ac:dyDescent="0.25">
      <c r="B22" s="7" t="s">
        <v>13</v>
      </c>
      <c r="C22" s="7"/>
      <c r="D22" s="7">
        <f>[6]TOTALS!$E$16</f>
        <v>1</v>
      </c>
      <c r="E22" s="7">
        <f>[6]TOTALS!$C$65</f>
        <v>12</v>
      </c>
    </row>
    <row r="23" spans="2:5" x14ac:dyDescent="0.25">
      <c r="B23" s="7" t="s">
        <v>14</v>
      </c>
      <c r="C23" s="7"/>
      <c r="D23" s="7">
        <f>[7]TOTALS!$E$16</f>
        <v>0</v>
      </c>
      <c r="E23" s="7">
        <f>[7]TOTALS!$C$65</f>
        <v>14</v>
      </c>
    </row>
    <row r="24" spans="2:5" x14ac:dyDescent="0.25">
      <c r="B24" s="7" t="s">
        <v>15</v>
      </c>
      <c r="C24" s="7"/>
      <c r="D24" s="7">
        <f>[8]TOTALS!$E$16</f>
        <v>0</v>
      </c>
      <c r="E24" s="7">
        <f>[8]TOTALS!$C$65</f>
        <v>14</v>
      </c>
    </row>
    <row r="25" spans="2:5" x14ac:dyDescent="0.25">
      <c r="B25" s="7" t="s">
        <v>16</v>
      </c>
      <c r="D25">
        <f>[9]TOTALS!$E$16</f>
        <v>0</v>
      </c>
      <c r="E25" s="7">
        <f>[9]TOTALS!$C$65</f>
        <v>18</v>
      </c>
    </row>
    <row r="26" spans="2:5" x14ac:dyDescent="0.25">
      <c r="B26" s="7" t="s">
        <v>17</v>
      </c>
      <c r="C26" s="7"/>
      <c r="D26" s="7">
        <f>[10]TOTALS!$E$16</f>
        <v>1</v>
      </c>
      <c r="E26" s="7">
        <f>[10]TOTALS!$C$65</f>
        <v>16</v>
      </c>
    </row>
    <row r="27" spans="2:5" x14ac:dyDescent="0.25">
      <c r="B27" s="7" t="s">
        <v>18</v>
      </c>
      <c r="D27">
        <f>[11]TOTALS!$E$16</f>
        <v>0</v>
      </c>
      <c r="E27" s="7">
        <f>[11]TOTALS!$C$65</f>
        <v>0</v>
      </c>
    </row>
    <row r="28" spans="2:5" x14ac:dyDescent="0.25">
      <c r="B28" s="7" t="s">
        <v>19</v>
      </c>
      <c r="C28" s="7"/>
      <c r="D28" s="7">
        <f>[12]TOTALS!$E$16</f>
        <v>0</v>
      </c>
      <c r="E28" s="7">
        <f>[12]TOTALS!$C$65</f>
        <v>0</v>
      </c>
    </row>
    <row r="29" spans="2:5" x14ac:dyDescent="0.25">
      <c r="B29" s="7" t="s">
        <v>20</v>
      </c>
      <c r="C29" s="7"/>
      <c r="D29" s="7">
        <f>[13]TOTALS!$E$16</f>
        <v>0</v>
      </c>
      <c r="E29" s="7">
        <f>[13]TOTALS!$C$65</f>
        <v>0</v>
      </c>
    </row>
    <row r="30" spans="2:5" x14ac:dyDescent="0.25">
      <c r="B30" s="7" t="s">
        <v>21</v>
      </c>
      <c r="C30" s="7"/>
      <c r="D30" s="7">
        <f>[14]TOTALS!$E$16</f>
        <v>0</v>
      </c>
      <c r="E30" s="7">
        <f>[14]TOTALS!$C$65</f>
        <v>0</v>
      </c>
    </row>
    <row r="31" spans="2:5" x14ac:dyDescent="0.25">
      <c r="B31" s="7" t="s">
        <v>22</v>
      </c>
      <c r="C31" s="7"/>
      <c r="D31" s="7">
        <f>[15]TOTALS!$E$16</f>
        <v>0</v>
      </c>
      <c r="E31" s="7">
        <f>[15]TOTALS!$C$65</f>
        <v>5</v>
      </c>
    </row>
    <row r="32" spans="2:5" x14ac:dyDescent="0.25">
      <c r="B32" s="7" t="s">
        <v>23</v>
      </c>
      <c r="C32" s="7"/>
      <c r="D32" s="7">
        <f>[16]TOTALS!$E$16</f>
        <v>0</v>
      </c>
      <c r="E32" s="7">
        <f>[16]TOTALS!$C$65</f>
        <v>0</v>
      </c>
    </row>
    <row r="33" spans="2:5" x14ac:dyDescent="0.25">
      <c r="B33" s="7" t="s">
        <v>24</v>
      </c>
      <c r="D33">
        <f>[17]TOTALS!$E$16</f>
        <v>0</v>
      </c>
      <c r="E33" s="7">
        <f>[17]TOTALS!$C$65</f>
        <v>2</v>
      </c>
    </row>
    <row r="34" spans="2:5" x14ac:dyDescent="0.25">
      <c r="B34" s="7" t="s">
        <v>25</v>
      </c>
      <c r="D34">
        <f>[18]TOTALS!$E$16</f>
        <v>0</v>
      </c>
      <c r="E34" s="7">
        <f>[18]TOTALS!$C$65</f>
        <v>2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2024-07-18T09:58:11Z</dcterms:created>
  <dcterms:modified xsi:type="dcterms:W3CDTF">2024-07-18T09:58:53Z</dcterms:modified>
</cp:coreProperties>
</file>